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ram\Documents\Glory Mortgage - Calculators\"/>
    </mc:Choice>
  </mc:AlternateContent>
  <xr:revisionPtr revIDLastSave="0" documentId="13_ncr:1_{96DB5BA4-764C-4B1F-A5BA-8B1E69338B13}" xr6:coauthVersionLast="47" xr6:coauthVersionMax="47" xr10:uidLastSave="{00000000-0000-0000-0000-000000000000}"/>
  <bookViews>
    <workbookView xWindow="6264" yWindow="564" windowWidth="20184" windowHeight="16440" xr2:uid="{00000000-000D-0000-FFFF-FFFF00000000}"/>
  </bookViews>
  <sheets>
    <sheet name="Pre-Qualify" sheetId="1" r:id="rId1"/>
  </sheets>
  <definedNames>
    <definedName name="CashAvailable">'Pre-Qualify'!$B$8</definedName>
    <definedName name="DownPayment">'Pre-Qualify'!$B$8</definedName>
    <definedName name="DTIMax">'Pre-Qualify'!$B$6</definedName>
    <definedName name="FDTIMax">'Pre-Qualify'!$B$5</definedName>
    <definedName name="HomeOwnersInsurance">'Pre-Qualify'!$B$24</definedName>
    <definedName name="HourlyIncome">'Pre-Qualify'!$B$10</definedName>
    <definedName name="InterestRate">'Pre-Qualify'!$B$22</definedName>
    <definedName name="Liabilities">'Pre-Qualify'!$B$9</definedName>
    <definedName name="List_MagicNumbers">'Pre-Qualify'!$F$3:$F$9</definedName>
    <definedName name="MagicNumber">'Pre-Qualify'!$B$3</definedName>
    <definedName name="MonthlyIncome">'Pre-Qualify'!$B$13</definedName>
    <definedName name="PI">'Pre-Qualify'!$B$26</definedName>
    <definedName name="PropertyTaxes">'Pre-Qualify'!$B$23</definedName>
    <definedName name="RequiredDownPaymentPercent">'Pre-Qualify'!$B$4</definedName>
    <definedName name="TermsInMonths">'Pre-Qualify'!$B$7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B11" i="1"/>
  <c r="B12" i="1" s="1"/>
  <c r="B13" i="1" s="1"/>
  <c r="B14" i="1" s="1"/>
  <c r="B23" i="1"/>
  <c r="B16" i="1" l="1"/>
  <c r="B17" i="1" l="1"/>
  <c r="B25" i="1" l="1"/>
  <c r="B26" i="1"/>
  <c r="B27" i="1" s="1"/>
  <c r="B20" i="1"/>
  <c r="B19" i="1"/>
  <c r="B29" i="1" l="1"/>
  <c r="B28" i="1"/>
</calcChain>
</file>

<file path=xl/sharedStrings.xml><?xml version="1.0" encoding="utf-8"?>
<sst xmlns="http://schemas.openxmlformats.org/spreadsheetml/2006/main" count="29" uniqueCount="29">
  <si>
    <t>Michael's Magic Number</t>
  </si>
  <si>
    <t>Down Payment required %</t>
  </si>
  <si>
    <t>Terms in Months</t>
  </si>
  <si>
    <t>Hourly Income</t>
  </si>
  <si>
    <t>Weekly Income = Hourly * 40</t>
  </si>
  <si>
    <t>Yearly Income = Weekly * 52</t>
  </si>
  <si>
    <t>Monthly Income = Yearly / 12</t>
  </si>
  <si>
    <t>Less Liabilities</t>
  </si>
  <si>
    <t>Max Loan Amount qualified for                    =
Divide PITI by the Magic Number</t>
  </si>
  <si>
    <t>Loan Amount Qualifitied for</t>
  </si>
  <si>
    <t>Property Taxes/Month</t>
  </si>
  <si>
    <t xml:space="preserve">Max House Price Approved for </t>
  </si>
  <si>
    <t>PITI</t>
  </si>
  <si>
    <t xml:space="preserve">Front-end DTI </t>
  </si>
  <si>
    <t>Back-end DTI</t>
  </si>
  <si>
    <t xml:space="preserve">Debt to Income ratio  (DTI Max) </t>
  </si>
  <si>
    <t>CashAvailable</t>
  </si>
  <si>
    <t>Monthly Mortgage Payment (PI)</t>
  </si>
  <si>
    <t>Magic Number List</t>
  </si>
  <si>
    <t xml:space="preserve">Max monthly PITI  amount qualified for             = 
                                     DTI Max * Monthly Income                                                    </t>
  </si>
  <si>
    <r>
      <t xml:space="preserve"> Actual monthly </t>
    </r>
    <r>
      <rPr>
        <b/>
        <sz val="12"/>
        <color rgb="FF000000"/>
        <rFont val="Calibri"/>
        <family val="2"/>
        <scheme val="minor"/>
      </rPr>
      <t xml:space="preserve">PITI </t>
    </r>
    <r>
      <rPr>
        <sz val="12"/>
        <color rgb="FF000000"/>
        <rFont val="Calibri"/>
        <family val="2"/>
        <scheme val="minor"/>
      </rPr>
      <t>amount</t>
    </r>
    <r>
      <rPr>
        <b/>
        <sz val="12"/>
        <color rgb="FF000000"/>
        <rFont val="Calibri"/>
        <family val="2"/>
        <scheme val="minor"/>
      </rPr>
      <t xml:space="preserve"> </t>
    </r>
    <r>
      <rPr>
        <sz val="12"/>
        <color rgb="FF000000"/>
        <rFont val="Calibri"/>
        <family val="2"/>
        <scheme val="minor"/>
      </rPr>
      <t>qualified for</t>
    </r>
  </si>
  <si>
    <t>Liabilities/Debt Payments</t>
  </si>
  <si>
    <r>
      <rPr>
        <b/>
        <sz val="12"/>
        <color theme="1"/>
        <rFont val="Calibri"/>
        <family val="2"/>
        <scheme val="minor"/>
      </rPr>
      <t>Down payment required</t>
    </r>
    <r>
      <rPr>
        <sz val="12"/>
        <color theme="1"/>
        <rFont val="Calibri"/>
        <family val="2"/>
        <scheme val="minor"/>
      </rPr>
      <t xml:space="preserve">
  (max loan qualified * Down Payment%)</t>
    </r>
  </si>
  <si>
    <t xml:space="preserve">Interest Rate - Qualified  </t>
  </si>
  <si>
    <t>Home Owners Insurance/Month</t>
  </si>
  <si>
    <r>
      <rPr>
        <b/>
        <sz val="14"/>
        <color rgb="FF305496"/>
        <rFont val="Comic Sans MS"/>
        <family val="4"/>
      </rPr>
      <t xml:space="preserve">Pre-Qualify Calculator  Version 1.42
</t>
    </r>
    <r>
      <rPr>
        <sz val="12"/>
        <color rgb="FF305496"/>
        <rFont val="Comic Sans MS"/>
        <family val="4"/>
      </rPr>
      <t>Michael's Method</t>
    </r>
  </si>
  <si>
    <t xml:space="preserve">Front-end DTI   (FDTIMax) </t>
  </si>
  <si>
    <t>Notes/Scratchpad</t>
  </si>
  <si>
    <t>Subtract $10K to ask for the Seller concession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</si>
</sst>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.00"/>
    <numFmt numFmtId="165" formatCode="0.000%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omic Sans MS"/>
      <family val="4"/>
    </font>
    <font>
      <b/>
      <sz val="12"/>
      <color theme="1"/>
      <name val="Calibri"/>
      <family val="2"/>
      <scheme val="minor"/>
    </font>
    <font>
      <b/>
      <sz val="12"/>
      <color theme="4" tint="-0.249977111117893"/>
      <name val="Comic Sans MS"/>
      <family val="4"/>
    </font>
    <font>
      <b/>
      <sz val="12"/>
      <color rgb="FF305496"/>
      <name val="Comic Sans MS"/>
      <family val="4"/>
    </font>
    <font>
      <sz val="12"/>
      <color rgb="FF305496"/>
      <name val="Comic Sans MS"/>
      <family val="4"/>
    </font>
    <font>
      <b/>
      <sz val="14"/>
      <color rgb="FF305496"/>
      <name val="Comic Sans MS"/>
      <family val="4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3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164" fontId="1" fillId="0" borderId="0" xfId="0" quotePrefix="1" applyNumberFormat="1" applyFont="1"/>
    <xf numFmtId="0" fontId="1" fillId="0" borderId="0" xfId="0" quotePrefix="1" applyFont="1" applyAlignment="1">
      <alignment horizontal="right"/>
    </xf>
    <xf numFmtId="164" fontId="1" fillId="6" borderId="0" xfId="0" applyNumberFormat="1" applyFont="1" applyFill="1"/>
    <xf numFmtId="0" fontId="2" fillId="0" borderId="0" xfId="0" quotePrefix="1" applyFont="1" applyAlignment="1">
      <alignment horizontal="right"/>
    </xf>
    <xf numFmtId="0" fontId="1" fillId="0" borderId="0" xfId="0" quotePrefix="1" applyFont="1"/>
    <xf numFmtId="0" fontId="1" fillId="0" borderId="1" xfId="0" applyFont="1" applyBorder="1" applyAlignment="1">
      <alignment horizontal="right"/>
    </xf>
    <xf numFmtId="0" fontId="2" fillId="0" borderId="0" xfId="0" quotePrefix="1" applyFont="1" applyAlignment="1">
      <alignment horizontal="right" wrapText="1"/>
    </xf>
    <xf numFmtId="0" fontId="4" fillId="0" borderId="0" xfId="0" applyFont="1" applyAlignment="1">
      <alignment vertical="center" wrapText="1"/>
    </xf>
    <xf numFmtId="0" fontId="1" fillId="3" borderId="3" xfId="0" applyFont="1" applyFill="1" applyBorder="1" applyAlignment="1">
      <alignment horizontal="right"/>
    </xf>
    <xf numFmtId="1" fontId="1" fillId="5" borderId="3" xfId="0" applyNumberFormat="1" applyFont="1" applyFill="1" applyBorder="1"/>
    <xf numFmtId="164" fontId="5" fillId="6" borderId="0" xfId="0" applyNumberFormat="1" applyFont="1" applyFill="1"/>
    <xf numFmtId="0" fontId="1" fillId="0" borderId="0" xfId="0" quotePrefix="1" applyFont="1" applyAlignment="1">
      <alignment horizontal="right" wrapText="1"/>
    </xf>
    <xf numFmtId="164" fontId="1" fillId="4" borderId="3" xfId="0" applyNumberFormat="1" applyFon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4" borderId="6" xfId="0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10" fontId="1" fillId="4" borderId="3" xfId="0" applyNumberFormat="1" applyFont="1" applyFill="1" applyBorder="1" applyProtection="1">
      <protection locked="0"/>
    </xf>
    <xf numFmtId="0" fontId="1" fillId="8" borderId="3" xfId="0" applyFont="1" applyFill="1" applyBorder="1" applyAlignment="1" applyProtection="1">
      <alignment horizontal="right"/>
      <protection locked="0"/>
    </xf>
    <xf numFmtId="164" fontId="5" fillId="4" borderId="3" xfId="0" applyNumberFormat="1" applyFont="1" applyFill="1" applyBorder="1" applyProtection="1">
      <protection locked="0"/>
    </xf>
    <xf numFmtId="164" fontId="5" fillId="4" borderId="4" xfId="0" applyNumberFormat="1" applyFont="1" applyFill="1" applyBorder="1" applyProtection="1">
      <protection locked="0"/>
    </xf>
    <xf numFmtId="164" fontId="5" fillId="6" borderId="3" xfId="0" applyNumberFormat="1" applyFont="1" applyFill="1" applyBorder="1"/>
    <xf numFmtId="164" fontId="5" fillId="2" borderId="2" xfId="0" applyNumberFormat="1" applyFont="1" applyFill="1" applyBorder="1"/>
    <xf numFmtId="164" fontId="5" fillId="2" borderId="9" xfId="0" applyNumberFormat="1" applyFont="1" applyFill="1" applyBorder="1"/>
    <xf numFmtId="8" fontId="1" fillId="6" borderId="0" xfId="0" applyNumberFormat="1" applyFont="1" applyFill="1"/>
    <xf numFmtId="165" fontId="5" fillId="6" borderId="7" xfId="0" applyNumberFormat="1" applyFont="1" applyFill="1" applyBorder="1"/>
    <xf numFmtId="165" fontId="5" fillId="6" borderId="8" xfId="0" applyNumberFormat="1" applyFont="1" applyFill="1" applyBorder="1"/>
    <xf numFmtId="0" fontId="7" fillId="0" borderId="1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5" fillId="7" borderId="10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0" fontId="0" fillId="9" borderId="0" xfId="0" applyFill="1" applyBorder="1" applyProtection="1">
      <protection locked="0"/>
    </xf>
    <xf numFmtId="0" fontId="0" fillId="9" borderId="12" xfId="0" applyFill="1" applyBorder="1" applyProtection="1">
      <protection locked="0"/>
    </xf>
    <xf numFmtId="0" fontId="0" fillId="9" borderId="12" xfId="0" quotePrefix="1" applyFill="1" applyBorder="1" applyProtection="1">
      <protection locked="0"/>
    </xf>
    <xf numFmtId="0" fontId="0" fillId="9" borderId="13" xfId="0" applyFill="1" applyBorder="1" applyProtection="1">
      <protection locked="0"/>
    </xf>
    <xf numFmtId="0" fontId="0" fillId="9" borderId="14" xfId="0" applyFill="1" applyBorder="1" applyProtection="1">
      <protection locked="0"/>
    </xf>
    <xf numFmtId="0" fontId="0" fillId="9" borderId="15" xfId="0" applyFill="1" applyBorder="1" applyProtection="1">
      <protection locked="0"/>
    </xf>
    <xf numFmtId="0" fontId="0" fillId="9" borderId="16" xfId="0" applyFill="1" applyBorder="1" applyProtection="1">
      <protection locked="0"/>
    </xf>
    <xf numFmtId="0" fontId="0" fillId="9" borderId="17" xfId="0" applyFill="1" applyBorder="1" applyProtection="1">
      <protection locked="0"/>
    </xf>
    <xf numFmtId="0" fontId="0" fillId="9" borderId="18" xfId="0" applyFill="1" applyBorder="1" applyProtection="1">
      <protection locked="0"/>
    </xf>
    <xf numFmtId="0" fontId="0" fillId="9" borderId="19" xfId="0" applyFill="1" applyBorder="1" applyProtection="1">
      <protection locked="0"/>
    </xf>
  </cellXfs>
  <cellStyles count="1">
    <cellStyle name="Normal" xfId="0" builtinId="0"/>
  </cellStyles>
  <dxfs count="12">
    <dxf>
      <font>
        <color rgb="FF7030A0"/>
      </font>
      <fill>
        <patternFill patternType="solid"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7030A0"/>
      </font>
      <fill>
        <patternFill patternType="solid">
          <bgColor rgb="FFFF0000"/>
        </patternFill>
      </fill>
    </dxf>
    <dxf>
      <font>
        <color rgb="FF7030A0"/>
      </font>
      <fill>
        <patternFill patternType="solid">
          <bgColor rgb="FFFF0000"/>
        </patternFill>
      </fill>
    </dxf>
    <dxf>
      <font>
        <sz val="12"/>
      </font>
    </dxf>
    <dxf>
      <font>
        <sz val="12"/>
      </font>
    </dxf>
    <dxf>
      <fill>
        <patternFill patternType="solid">
          <fgColor indexed="64"/>
          <bgColor theme="7"/>
        </patternFill>
      </fill>
      <alignment horizontal="center" vertical="bottom" textRotation="0" wrapText="0" indent="0" justifyLastLine="0" shrinkToFit="0" readingOrder="0"/>
    </dxf>
    <dxf>
      <font>
        <sz val="12"/>
      </font>
    </dxf>
    <dxf>
      <fill>
        <patternFill patternType="solid">
          <fgColor indexed="64"/>
          <bgColor theme="7"/>
        </patternFill>
      </fill>
    </dxf>
    <dxf>
      <font>
        <sz val="12"/>
      </font>
    </dxf>
    <dxf>
      <font>
        <sz val="12"/>
      </font>
    </dxf>
  </dxfs>
  <tableStyles count="0" defaultTableStyle="TableStyleMedium2" defaultPivotStyle="PivotStyleMedium9"/>
  <colors>
    <mruColors>
      <color rgb="FFF9F9F9"/>
      <color rgb="FFCC9900"/>
      <color rgb="FFC5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289560</xdr:colOff>
      <xdr:row>0</xdr:row>
      <xdr:rowOff>108060</xdr:rowOff>
    </xdr:from>
    <xdr:to>
      <xdr:col>0</xdr:col>
      <xdr:colOff>1851660</xdr:colOff>
      <xdr:row>0</xdr:row>
      <xdr:rowOff>578284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FB69726-663B-3A32-93C5-48957D95BE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9560" y="108060"/>
          <a:ext cx="1562100" cy="47022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5EC32BB-0923-4C79-B3A4-6FA15A5F5F5C}" name="Table1" displayName="Table1" ref="A3:C32" headerRowCount="0" totalsRowShown="0" headerRowDxfId="11" dataDxfId="10">
  <tableColumns count="3">
    <tableColumn id="1" xr3:uid="{6AA71D6C-E15B-401D-B54C-05BC94DF53C4}" name="Column1" headerRowDxfId="9" dataDxfId="8"/>
    <tableColumn id="2" xr3:uid="{0A75D89B-8C43-4315-A9EA-A2CAE95CF9C4}" name="Column2" headerRowDxfId="7" dataDxfId="6"/>
    <tableColumn id="3" xr3:uid="{CE1E4C5B-9C2F-4622-8758-6EEA0E36F988}" name="Column3" dataDxfId="5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workbookViewId="0">
      <selection activeCell="B3" sqref="B3"/>
    </sheetView>
  </sheetViews>
  <sheetFormatPr defaultRowHeight="15.6" x14ac:dyDescent="0.3"/>
  <cols>
    <col min="1" max="1" width="57.33203125" style="1" customWidth="1"/>
    <col min="2" max="2" width="17.6640625" style="2" customWidth="1"/>
    <col min="3" max="3" width="3.77734375" style="1" customWidth="1"/>
    <col min="4" max="4" width="4.5546875" customWidth="1"/>
    <col min="6" max="6" width="20.5546875" customWidth="1"/>
    <col min="7" max="7" width="9" customWidth="1"/>
  </cols>
  <sheetData>
    <row r="1" spans="1:9" ht="54" customHeight="1" x14ac:dyDescent="0.3">
      <c r="A1" s="32" t="s">
        <v>25</v>
      </c>
      <c r="B1" s="33"/>
      <c r="C1" s="13"/>
      <c r="F1" s="34" t="s">
        <v>18</v>
      </c>
    </row>
    <row r="2" spans="1:9" ht="11.25" customHeight="1" x14ac:dyDescent="0.3">
      <c r="F2" s="35"/>
    </row>
    <row r="3" spans="1:9" x14ac:dyDescent="0.3">
      <c r="A3" s="14" t="s">
        <v>0</v>
      </c>
      <c r="B3" s="23">
        <v>8.0800000000000004E-3</v>
      </c>
      <c r="F3" s="19">
        <v>8.0800000000000004E-3</v>
      </c>
    </row>
    <row r="4" spans="1:9" x14ac:dyDescent="0.3">
      <c r="A4" s="3" t="s">
        <v>1</v>
      </c>
      <c r="B4" s="22">
        <v>3.5000000000000003E-2</v>
      </c>
      <c r="F4" s="19">
        <v>8.9599999999999992E-3</v>
      </c>
    </row>
    <row r="5" spans="1:9" x14ac:dyDescent="0.3">
      <c r="A5" s="3" t="s">
        <v>26</v>
      </c>
      <c r="B5" s="22">
        <v>0.36</v>
      </c>
      <c r="F5" s="19"/>
    </row>
    <row r="6" spans="1:9" x14ac:dyDescent="0.3">
      <c r="A6" s="3" t="s">
        <v>15</v>
      </c>
      <c r="B6" s="22">
        <v>0.5</v>
      </c>
      <c r="F6" s="19"/>
    </row>
    <row r="7" spans="1:9" x14ac:dyDescent="0.3">
      <c r="A7" s="3" t="s">
        <v>2</v>
      </c>
      <c r="B7" s="15">
        <v>360</v>
      </c>
      <c r="F7" s="20"/>
    </row>
    <row r="8" spans="1:9" x14ac:dyDescent="0.3">
      <c r="A8" s="3" t="s">
        <v>16</v>
      </c>
      <c r="B8" s="24">
        <v>17000</v>
      </c>
      <c r="F8" s="20"/>
    </row>
    <row r="9" spans="1:9" x14ac:dyDescent="0.3">
      <c r="A9" s="5" t="s">
        <v>21</v>
      </c>
      <c r="B9" s="25">
        <v>437</v>
      </c>
      <c r="C9" s="6"/>
      <c r="F9" s="20"/>
    </row>
    <row r="10" spans="1:9" x14ac:dyDescent="0.3">
      <c r="A10" s="3" t="s">
        <v>3</v>
      </c>
      <c r="B10" s="24">
        <v>48</v>
      </c>
      <c r="C10" s="6"/>
      <c r="F10" s="20"/>
    </row>
    <row r="11" spans="1:9" x14ac:dyDescent="0.3">
      <c r="A11" s="7" t="s">
        <v>4</v>
      </c>
      <c r="B11" s="8">
        <f>HourlyIncome*40</f>
        <v>1920</v>
      </c>
      <c r="C11" s="6"/>
      <c r="F11" s="21"/>
    </row>
    <row r="12" spans="1:9" x14ac:dyDescent="0.3">
      <c r="A12" s="7" t="s">
        <v>5</v>
      </c>
      <c r="B12" s="8">
        <f>B11*52</f>
        <v>99840</v>
      </c>
      <c r="C12" s="6"/>
    </row>
    <row r="13" spans="1:9" x14ac:dyDescent="0.3">
      <c r="A13" s="4" t="s">
        <v>6</v>
      </c>
      <c r="B13" s="26">
        <f>B12/12</f>
        <v>8320</v>
      </c>
      <c r="C13" s="6"/>
      <c r="F13" s="39" t="s">
        <v>27</v>
      </c>
      <c r="G13" s="40"/>
      <c r="H13" s="40"/>
      <c r="I13" s="41"/>
    </row>
    <row r="14" spans="1:9" ht="30.6" customHeight="1" x14ac:dyDescent="0.3">
      <c r="A14" s="12" t="s">
        <v>19</v>
      </c>
      <c r="B14" s="8">
        <f>DTIMax*MonthlyIncome</f>
        <v>4160</v>
      </c>
      <c r="F14" s="38"/>
      <c r="G14" s="36"/>
      <c r="H14" s="36"/>
      <c r="I14" s="42"/>
    </row>
    <row r="15" spans="1:9" x14ac:dyDescent="0.3">
      <c r="A15" s="4" t="s">
        <v>7</v>
      </c>
      <c r="B15" s="8">
        <f>Liabilities</f>
        <v>437</v>
      </c>
      <c r="C15" s="10"/>
      <c r="F15" s="37"/>
      <c r="G15" s="36"/>
      <c r="H15" s="36"/>
      <c r="I15" s="42"/>
    </row>
    <row r="16" spans="1:9" x14ac:dyDescent="0.3">
      <c r="A16" s="9" t="s">
        <v>20</v>
      </c>
      <c r="B16" s="16">
        <f>B14-B15</f>
        <v>3723</v>
      </c>
      <c r="F16" s="37"/>
      <c r="G16" s="36"/>
      <c r="H16" s="36"/>
      <c r="I16" s="42"/>
    </row>
    <row r="17" spans="1:9" ht="34.200000000000003" customHeight="1" x14ac:dyDescent="0.3">
      <c r="A17" s="12" t="s">
        <v>8</v>
      </c>
      <c r="B17" s="16">
        <f>B16/MagicNumber</f>
        <v>460767.32673267327</v>
      </c>
      <c r="F17" s="37"/>
      <c r="G17" s="36"/>
      <c r="H17" s="36"/>
      <c r="I17" s="42"/>
    </row>
    <row r="18" spans="1:9" x14ac:dyDescent="0.3">
      <c r="A18" s="7" t="s">
        <v>28</v>
      </c>
      <c r="B18" s="8">
        <v>10000</v>
      </c>
      <c r="C18" s="10"/>
      <c r="F18" s="37"/>
      <c r="G18" s="36"/>
      <c r="H18" s="36"/>
      <c r="I18" s="42"/>
    </row>
    <row r="19" spans="1:9" x14ac:dyDescent="0.3">
      <c r="A19" s="11" t="s">
        <v>9</v>
      </c>
      <c r="B19" s="27">
        <f>B17-B18</f>
        <v>450767.32673267327</v>
      </c>
      <c r="F19" s="37"/>
      <c r="G19" s="36"/>
      <c r="H19" s="36"/>
      <c r="I19" s="42"/>
    </row>
    <row r="20" spans="1:9" ht="31.2" x14ac:dyDescent="0.3">
      <c r="A20" s="17" t="s">
        <v>22</v>
      </c>
      <c r="B20" s="16">
        <f>B17*RequiredDownPaymentPercent</f>
        <v>16126.856435643565</v>
      </c>
      <c r="F20" s="37"/>
      <c r="G20" s="36"/>
      <c r="H20" s="36"/>
      <c r="I20" s="42"/>
    </row>
    <row r="21" spans="1:9" x14ac:dyDescent="0.3">
      <c r="A21" s="7"/>
      <c r="F21" s="37"/>
      <c r="G21" s="36"/>
      <c r="H21" s="36"/>
      <c r="I21" s="42"/>
    </row>
    <row r="22" spans="1:9" x14ac:dyDescent="0.3">
      <c r="A22" s="3" t="s">
        <v>23</v>
      </c>
      <c r="B22" s="22">
        <v>6.7500000000000004E-2</v>
      </c>
      <c r="F22" s="37"/>
      <c r="G22" s="36"/>
      <c r="H22" s="36"/>
      <c r="I22" s="42"/>
    </row>
    <row r="23" spans="1:9" x14ac:dyDescent="0.3">
      <c r="A23" s="3" t="s">
        <v>10</v>
      </c>
      <c r="B23" s="18">
        <f>3500/12</f>
        <v>291.66666666666669</v>
      </c>
      <c r="F23" s="37"/>
      <c r="G23" s="36"/>
      <c r="H23" s="36"/>
      <c r="I23" s="42"/>
    </row>
    <row r="24" spans="1:9" x14ac:dyDescent="0.3">
      <c r="A24" s="3" t="s">
        <v>24</v>
      </c>
      <c r="B24" s="18">
        <v>220</v>
      </c>
      <c r="F24" s="37"/>
      <c r="G24" s="36"/>
      <c r="H24" s="36"/>
      <c r="I24" s="42"/>
    </row>
    <row r="25" spans="1:9" x14ac:dyDescent="0.3">
      <c r="A25" s="4" t="s">
        <v>11</v>
      </c>
      <c r="B25" s="28">
        <f>B17</f>
        <v>460767.32673267327</v>
      </c>
      <c r="F25" s="37"/>
      <c r="G25" s="36"/>
      <c r="H25" s="36"/>
      <c r="I25" s="42"/>
    </row>
    <row r="26" spans="1:9" x14ac:dyDescent="0.3">
      <c r="A26" s="4" t="s">
        <v>17</v>
      </c>
      <c r="B26" s="29">
        <f>-PMT(InterestRate/12,TermsInMonths,B17,0,0)</f>
        <v>2988.5281107963679</v>
      </c>
      <c r="F26" s="37"/>
      <c r="G26" s="36"/>
      <c r="H26" s="36"/>
      <c r="I26" s="42"/>
    </row>
    <row r="27" spans="1:9" x14ac:dyDescent="0.3">
      <c r="A27" s="4" t="s">
        <v>12</v>
      </c>
      <c r="B27" s="29">
        <f>PI+PropertyTaxes+HomeOwnersInsurance</f>
        <v>3500.1947774630344</v>
      </c>
      <c r="F27" s="37"/>
      <c r="G27" s="36"/>
      <c r="H27" s="36"/>
      <c r="I27" s="42"/>
    </row>
    <row r="28" spans="1:9" x14ac:dyDescent="0.3">
      <c r="A28" s="4" t="s">
        <v>13</v>
      </c>
      <c r="B28" s="30">
        <f>B26/MonthlyIncome</f>
        <v>0.35919809023994809</v>
      </c>
      <c r="F28" s="37"/>
      <c r="G28" s="36"/>
      <c r="H28" s="36"/>
      <c r="I28" s="42"/>
    </row>
    <row r="29" spans="1:9" x14ac:dyDescent="0.3">
      <c r="A29" s="4" t="s">
        <v>14</v>
      </c>
      <c r="B29" s="31">
        <f>(B23+B24+B15+B26)/MonthlyIncome</f>
        <v>0.47322052613738391</v>
      </c>
      <c r="F29" s="43"/>
      <c r="G29" s="44"/>
      <c r="H29" s="44"/>
      <c r="I29" s="45"/>
    </row>
    <row r="30" spans="1:9" x14ac:dyDescent="0.3">
      <c r="A30" s="4"/>
    </row>
    <row r="31" spans="1:9" x14ac:dyDescent="0.3">
      <c r="A31" s="4"/>
    </row>
    <row r="32" spans="1:9" x14ac:dyDescent="0.3">
      <c r="A32" s="4"/>
    </row>
  </sheetData>
  <sheetProtection algorithmName="SHA-512" hashValue="dFRDE1EEr21vxglAIX+1psEVVdQ271QiRs0dVBfP5tsHX5jO6n9VQpYS2tkEzFRTZfNZxwoyryn0NwEo22pM9A==" saltValue="9fb7BSxITOJIEtCpcJW9CQ==" spinCount="100000" sheet="1" formatCells="0" formatColumns="0" formatRows="0"/>
  <mergeCells count="2">
    <mergeCell ref="A1:B1"/>
    <mergeCell ref="F1:F2"/>
  </mergeCells>
  <conditionalFormatting sqref="B20">
    <cfRule type="cellIs" dxfId="4" priority="5" operator="greaterThan">
      <formula>$B$8</formula>
    </cfRule>
  </conditionalFormatting>
  <conditionalFormatting sqref="B27">
    <cfRule type="cellIs" dxfId="3" priority="4" operator="greaterThan">
      <formula>$B$16</formula>
    </cfRule>
  </conditionalFormatting>
  <conditionalFormatting sqref="B28">
    <cfRule type="cellIs" dxfId="2" priority="2" operator="greaterThan">
      <formula>$B$5</formula>
    </cfRule>
  </conditionalFormatting>
  <conditionalFormatting sqref="B29">
    <cfRule type="cellIs" dxfId="1" priority="1" operator="greaterThan">
      <formula>$B$6</formula>
    </cfRule>
    <cfRule type="cellIs" dxfId="0" priority="3" operator="greaterThan">
      <formula>$B$6</formula>
    </cfRule>
  </conditionalFormatting>
  <dataValidations count="1">
    <dataValidation type="list" allowBlank="1" showInputMessage="1" showErrorMessage="1" sqref="B3" xr:uid="{3D0E3A78-0887-4B69-A3C3-83D096E15F23}">
      <formula1>$F$3:$F$11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e g N H W D i y G d 2 k A A A A 9 g A A A B I A H A B D b 2 5 m a W c v U G F j a 2 F n Z S 5 4 b W w g o h g A K K A U A A A A A A A A A A A A A A A A A A A A A A A A A A A A h Y 9 N D o I w G E S v Q r q n P 0 i M I a U s 3 E p i Q j R u m 1 K h E T 4 M L Z a 7 u f B I X k G M o u 5 c z p u 3 m L l f b z w b 2 y a 4 6 N 6 a D l L E M E W B B t W V B q o U D e 4 Y r l A m + F a q k 6 x 0 M M l g k 9 G W K a q d O y e E e O + x X + C u r 0 h E K S O H f F O o W r c S f W T z X w 4 N W C d B a S T 4 / j V G R J i x J Y 5 p j C k n M + S 5 g a 8 Q T X u f 7 Q / k 6 6 F x Q 6 + F h n B X c D J H T t 4 f x A N Q S w M E F A A C A A g A e g N H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o D R 1 g o i k e 4 D g A A A B E A A A A T A B w A R m 9 y b X V s Y X M v U 2 V j d G l v b j E u b S C i G A A o o B Q A A A A A A A A A A A A A A A A A A A A A A A A A A A A r T k 0 u y c z P U w i G 0 I b W A F B L A Q I t A B Q A A g A I A H o D R 1 g 4 s h n d p A A A A P Y A A A A S A A A A A A A A A A A A A A A A A A A A A A B D b 2 5 m a W c v U G F j a 2 F n Z S 5 4 b W x Q S w E C L Q A U A A I A C A B 6 A 0 d Y D 8 r p q 6 Q A A A D p A A A A E w A A A A A A A A A A A A A A A A D w A A A A W 0 N v b n R l b n R f V H l w Z X N d L n h t b F B L A Q I t A B Q A A g A I A H o D R 1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M s p a S I 1 d G Q p G j s A g 6 6 O J b A A A A A A I A A A A A A B B m A A A A A Q A A I A A A A J E x m 2 q R T w g m a a O k / L Z + N k 8 s 3 N C I y 1 T C 3 S G h K E S b P d T D A A A A A A 6 A A A A A A g A A I A A A A J W z H 9 D 1 b I x q q 0 m b s z q c w + l s 1 t L p K v W l o E 9 o i j m / m m 5 T U A A A A I 8 Y O 8 B S J P o W N m Y v j O A p g T I G 8 A C 4 c e d R L s / R c R 7 D r l s 5 s E n C w r Y L E L t x M X Q 0 g E e Y a 2 t q I X 2 r 8 x v 3 M q e 0 E N H O t I 9 M J o v Q f p L E f F P 8 j + q q 4 5 U b Q A A A A F G m j V 5 k H w Q x 5 z G r B 2 d X o A a 8 R 5 F G B q x v v J 2 V S e n T Z 4 9 O 7 6 n b f 1 o J i a 3 e 7 X n W R o x R o n Z / x h v o A t U n T Q a a x t h a D l A = < / D a t a M a s h u p > 
</file>

<file path=customXml/itemProps1.xml><?xml version="1.0" encoding="utf-8"?>
<ds:datastoreItem xmlns:ds="http://schemas.openxmlformats.org/officeDocument/2006/customXml" ds:itemID="{4A01FA92-04D4-4967-ACF8-2592A62D296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Pre-Qualify</vt:lpstr>
      <vt:lpstr>CashAvailable</vt:lpstr>
      <vt:lpstr>DownPayment</vt:lpstr>
      <vt:lpstr>DTIMax</vt:lpstr>
      <vt:lpstr>FDTIMax</vt:lpstr>
      <vt:lpstr>HomeOwnersInsurance</vt:lpstr>
      <vt:lpstr>HourlyIncome</vt:lpstr>
      <vt:lpstr>InterestRate</vt:lpstr>
      <vt:lpstr>Liabilities</vt:lpstr>
      <vt:lpstr>List_MagicNumbers</vt:lpstr>
      <vt:lpstr>MagicNumber</vt:lpstr>
      <vt:lpstr>MonthlyIncome</vt:lpstr>
      <vt:lpstr>PI</vt:lpstr>
      <vt:lpstr>PropertyTaxes</vt:lpstr>
      <vt:lpstr>RequiredDownPaymentPercent</vt:lpstr>
      <vt:lpstr>TermsInMonths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param</dc:creator>
  <cp:keywords/>
  <dc:description/>
  <cp:lastModifiedBy>Siva Paramasivam</cp:lastModifiedBy>
  <cp:revision/>
  <cp:lastPrinted>2024-05-07T07:26:44Z</cp:lastPrinted>
  <dcterms:created xsi:type="dcterms:W3CDTF">2023-11-09T05:30:37Z</dcterms:created>
  <dcterms:modified xsi:type="dcterms:W3CDTF">2024-05-07T07:35:29Z</dcterms:modified>
  <cp:category/>
  <cp:contentStatus/>
</cp:coreProperties>
</file>